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rn.varde.dk\dfs\Home\JEPO\appl\"/>
    </mc:Choice>
  </mc:AlternateContent>
  <bookViews>
    <workbookView xWindow="0" yWindow="30" windowWidth="13035" windowHeight="7905"/>
  </bookViews>
  <sheets>
    <sheet name="Totaloversigt" sheetId="1" r:id="rId1"/>
    <sheet name="Demografi ændr." sheetId="6" r:id="rId2"/>
    <sheet name="Ændr. i forudsætn." sheetId="5" r:id="rId3"/>
    <sheet name="Lovændringer" sheetId="4" state="hidden" r:id="rId4"/>
    <sheet name="Tidl. politiske beslutn." sheetId="2" state="hidden" r:id="rId5"/>
    <sheet name="Øvrige ændringer" sheetId="3" state="hidden" r:id="rId6"/>
    <sheet name="Flytning mellem udvalg" sheetId="8" r:id="rId7"/>
    <sheet name="Ark1" sheetId="7" r:id="rId8"/>
    <sheet name="Ark2" sheetId="9" r:id="rId9"/>
    <sheet name="Ark3" sheetId="10" r:id="rId10"/>
  </sheets>
  <definedNames>
    <definedName name="_xlnm.Print_Titles" localSheetId="1">'Demografi ændr.'!$2:$5</definedName>
  </definedNames>
  <calcPr calcId="152511"/>
</workbook>
</file>

<file path=xl/calcChain.xml><?xml version="1.0" encoding="utf-8"?>
<calcChain xmlns="http://schemas.openxmlformats.org/spreadsheetml/2006/main">
  <c r="E10" i="1" l="1"/>
  <c r="F10" i="1" s="1"/>
  <c r="D16" i="6" l="1"/>
  <c r="C8" i="6"/>
  <c r="D16" i="5" l="1"/>
  <c r="F18" i="2" l="1"/>
  <c r="G18" i="2"/>
  <c r="E18" i="2"/>
  <c r="D18" i="2"/>
  <c r="D13" i="8"/>
  <c r="D8" i="8"/>
  <c r="E8" i="8"/>
  <c r="F8" i="8"/>
  <c r="G8" i="8"/>
  <c r="C8" i="8"/>
  <c r="E14" i="6" l="1"/>
  <c r="F14" i="6" s="1"/>
  <c r="G14" i="6" s="1"/>
  <c r="E11" i="6"/>
  <c r="F11" i="6" s="1"/>
  <c r="G11" i="6" s="1"/>
  <c r="E13" i="6" l="1"/>
  <c r="F13" i="6" s="1"/>
  <c r="G13" i="6" s="1"/>
  <c r="E12" i="6"/>
  <c r="F12" i="6" s="1"/>
  <c r="G12" i="6" s="1"/>
  <c r="G17" i="2" l="1"/>
  <c r="F16" i="2"/>
  <c r="G16" i="2" s="1"/>
  <c r="E15" i="2"/>
  <c r="F15" i="2" s="1"/>
  <c r="G15" i="2" s="1"/>
  <c r="F14" i="2"/>
  <c r="G14" i="2" s="1"/>
  <c r="F13" i="2"/>
  <c r="G13" i="2" s="1"/>
  <c r="F11" i="2"/>
  <c r="G11" i="2" s="1"/>
  <c r="G10" i="2"/>
  <c r="E9" i="2"/>
  <c r="F9" i="2" s="1"/>
  <c r="G9" i="2" s="1"/>
  <c r="D9" i="2"/>
  <c r="D22" i="2" s="1"/>
  <c r="F8" i="2"/>
  <c r="G8" i="2" s="1"/>
  <c r="F7" i="2"/>
  <c r="E6" i="2"/>
  <c r="F6" i="2" s="1"/>
  <c r="G6" i="2" s="1"/>
  <c r="E22" i="2" l="1"/>
  <c r="F22" i="2"/>
  <c r="G7" i="2"/>
  <c r="G22" i="2" s="1"/>
  <c r="E16" i="6" l="1"/>
  <c r="F16" i="6"/>
  <c r="G16" i="6"/>
  <c r="G13" i="8" l="1"/>
  <c r="F12" i="1" s="1"/>
  <c r="F13" i="8"/>
  <c r="E12" i="1" s="1"/>
  <c r="E13" i="8"/>
  <c r="D12" i="1" s="1"/>
  <c r="C12" i="1"/>
  <c r="D17" i="3" l="1"/>
  <c r="C11" i="1" s="1"/>
  <c r="F16" i="5" l="1"/>
  <c r="G16" i="5"/>
  <c r="E16" i="5"/>
  <c r="F17" i="3" l="1"/>
  <c r="E11" i="1" s="1"/>
  <c r="G17" i="3"/>
  <c r="F11" i="1" s="1"/>
  <c r="E17" i="3"/>
  <c r="D11" i="1" s="1"/>
  <c r="F9" i="1" l="1"/>
  <c r="E9" i="1"/>
  <c r="D9" i="1"/>
  <c r="C9" i="1"/>
  <c r="G16" i="4"/>
  <c r="F8" i="1" s="1"/>
  <c r="F16" i="4"/>
  <c r="E8" i="1" s="1"/>
  <c r="E16" i="4"/>
  <c r="D8" i="1" s="1"/>
  <c r="D16" i="4"/>
  <c r="C8" i="1" s="1"/>
  <c r="F7" i="1"/>
  <c r="E7" i="1"/>
  <c r="D7" i="1"/>
  <c r="C7" i="1"/>
  <c r="C6" i="1"/>
  <c r="D6" i="1"/>
  <c r="E6" i="1"/>
  <c r="F6" i="1"/>
  <c r="F13" i="1" l="1"/>
  <c r="D13" i="1"/>
  <c r="E13" i="1"/>
  <c r="C13" i="1"/>
</calcChain>
</file>

<file path=xl/sharedStrings.xml><?xml version="1.0" encoding="utf-8"?>
<sst xmlns="http://schemas.openxmlformats.org/spreadsheetml/2006/main" count="121" uniqueCount="66">
  <si>
    <t>Tekst</t>
  </si>
  <si>
    <t>Ændringer i 2018</t>
  </si>
  <si>
    <t>Total oversigt</t>
  </si>
  <si>
    <t>Demografiske ændringer (f.eks. flere/færre skoleelever)</t>
  </si>
  <si>
    <t>Diverse lovændringer</t>
  </si>
  <si>
    <t>Konsekvenser af tidligere politiske beslutninger</t>
  </si>
  <si>
    <t>Øvrige ændringer</t>
  </si>
  <si>
    <t>Udvalget i alt</t>
  </si>
  <si>
    <t>Demografiske ændringer                                                   (f.eks. flere/færre skoleelever)</t>
  </si>
  <si>
    <t>Ændringer i forudsætningerne                                          (f.eks. flere/færre dagpengemodtagere)</t>
  </si>
  <si>
    <t>Nr.</t>
  </si>
  <si>
    <t>Demografiske ændringer i alt</t>
  </si>
  <si>
    <t>Ændringer i forudsætninger (f.eks. flere/færre dagpengemodtagere)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</si>
  <si>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</si>
  <si>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</si>
  <si>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</si>
  <si>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</si>
  <si>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Udvalget for Børn og Undervisning</t>
  </si>
  <si>
    <t>Ændringer i 2019</t>
  </si>
  <si>
    <t>Ændringer i 2020</t>
  </si>
  <si>
    <t>Flytning mellem udvalg i alt</t>
  </si>
  <si>
    <t>Flytning mellem udvalg</t>
  </si>
  <si>
    <t>(ændringer i forhold til budget 2017 i hele kroner + = merudgifter)</t>
  </si>
  <si>
    <t>Ændringer i 2021</t>
  </si>
  <si>
    <t>Budget              2017</t>
  </si>
  <si>
    <t>Øvrige ændringer i alt</t>
  </si>
  <si>
    <t>Implementering af erhvervsskolereformen</t>
  </si>
  <si>
    <t xml:space="preserve">Leasingudgift inventar Sct. Jacobi Skole </t>
  </si>
  <si>
    <t>Ændring af kommunale bidrag for elever i frie grundskoler og frie grundskolers SFO som følge af folkeskolereformens forlængede skoledag</t>
  </si>
  <si>
    <t>Foranstaltninger til børn i alderende 0-18 år efter serviceloven i konsekvens af flere flygtninge og familiesammenføringer</t>
  </si>
  <si>
    <t>Boost af skolernes samarbejde med erhvervslivet (erhvervsplaymaker)</t>
  </si>
  <si>
    <t>Brugerportalsinitiativ dagtilbudsområdet</t>
  </si>
  <si>
    <t>Reduktion i Tandplejen (råderumskatalog)</t>
  </si>
  <si>
    <t>Øgede udgifter til fripladstilskud som følge af indførelse af integrationsydelse for nyankomne flygtninge</t>
  </si>
  <si>
    <t>Øgede udgifter til fripladstilskud som følge af indførelse af integrationsydelse herboende personer der ikke opfylder opholdskravet</t>
  </si>
  <si>
    <t>Ændring af kommunale bidrag til staten for elever i frie grundskoler</t>
  </si>
  <si>
    <t>Pigecamp for 5. og 6. klasser</t>
  </si>
  <si>
    <t>Erhvervsguider på Varde Kommunes folkeskoler</t>
  </si>
  <si>
    <t>Demografi skoleområdet. Indregnet fald i elevtal</t>
  </si>
  <si>
    <t>Dagtilbud demografi afventer prognose 15. maj 2017</t>
  </si>
  <si>
    <t>Dagplejen - skønner 12 børn mere jfr. Prognose</t>
  </si>
  <si>
    <t>Tilskud til privat pasning 3 børn mere</t>
  </si>
  <si>
    <t>Tilskud til private institutioner. 11 børn mere</t>
  </si>
  <si>
    <t>SFO - fald i børnetal udligner stigning i indeværende skoleår</t>
  </si>
  <si>
    <t>Puljeordninger - 2 børn mindre</t>
  </si>
  <si>
    <t>Ungeindsats - flyttet fra Økonomiudvalget</t>
  </si>
  <si>
    <t>Besparelse kopimaskiner - flyttet til Økonomiudvalget</t>
  </si>
  <si>
    <t>Reduktion vedr. energibesparende foranstaltninger. Flyttet til Økonomiudvalget</t>
  </si>
  <si>
    <t>Rettelse vedr. lønbudget - flyttet til Økonomiudvalget</t>
  </si>
  <si>
    <t>Special-SFO betaling til andre kommuner</t>
  </si>
  <si>
    <t>Specialundervisning i egne tilbud og mellemkommunale betalinger specialundervisning</t>
  </si>
  <si>
    <t>Kommunale specialskoler - færre elever</t>
  </si>
  <si>
    <t>Regionale specialskoler</t>
  </si>
  <si>
    <t>STU - særligt tilrettelagt ungdomsuddannelse</t>
  </si>
  <si>
    <t>Den tværgående ungeindsats</t>
  </si>
  <si>
    <t>Mellemkommunale betalinger skoleområdet - flere elever i andre kommuner</t>
  </si>
  <si>
    <t xml:space="preserve">Syge- og hjemmeundervisning </t>
  </si>
  <si>
    <t>Bidrag til staten for elever på efterskoler.</t>
  </si>
  <si>
    <t>Juniorklubber - beløb afsat til stigning i antal brugere</t>
  </si>
  <si>
    <t xml:space="preserve">* </t>
  </si>
  <si>
    <t>Afventer endelig beslutning omkring ny struktur på skole- og dagtilbudsområdet.</t>
  </si>
  <si>
    <t>Strukturbesparelser dagtilbud og skoler*</t>
  </si>
  <si>
    <t>**</t>
  </si>
  <si>
    <t>Behandles i Børn og Undervisning den 16. maj 2017 og Byrådet den 30. maj 2017.</t>
  </si>
  <si>
    <t>12 midlertidige vuggestuepladser i Varde by - forlænges til 31. juli 2018** Udgiften svarer til forskellen mellem dagplejeudgift og vuggestueudgift</t>
  </si>
  <si>
    <t>12 midlertidige vuggestuepladser i Børnehuset Sdr. Allé - forlænges til 31. juli 2018**Udgiften svarer til forskellen mellem dagplejeudgift og vuggestueudgift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</si>
</sst>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5" fillId="0" borderId="8" xfId="0" applyFont="1" applyBorder="1"/>
    <xf numFmtId="0" fontId="5" fillId="2" borderId="8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3" xfId="0" applyFont="1" applyBorder="1"/>
    <xf numFmtId="0" fontId="5" fillId="2" borderId="3" xfId="0" applyFont="1" applyFill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2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0" fontId="5" fillId="0" borderId="8" xfId="0" applyFont="1" applyBorder="1" applyAlignment="1">
      <alignment wrapText="1"/>
    </xf>
    <xf numFmtId="3" fontId="5" fillId="2" borderId="8" xfId="0" applyNumberFormat="1" applyFont="1" applyFill="1" applyBorder="1"/>
    <xf numFmtId="3" fontId="5" fillId="0" borderId="8" xfId="0" applyNumberFormat="1" applyFont="1" applyBorder="1"/>
    <xf numFmtId="3" fontId="5" fillId="2" borderId="1" xfId="0" applyNumberFormat="1" applyFont="1" applyFill="1" applyBorder="1"/>
    <xf numFmtId="3" fontId="5" fillId="2" borderId="3" xfId="0" applyNumberFormat="1" applyFont="1" applyFill="1" applyBorder="1"/>
    <xf numFmtId="3" fontId="3" fillId="2" borderId="2" xfId="0" applyNumberFormat="1" applyFont="1" applyFill="1" applyBorder="1"/>
    <xf numFmtId="3" fontId="3" fillId="0" borderId="2" xfId="0" applyNumberFormat="1" applyFont="1" applyFill="1" applyBorder="1"/>
    <xf numFmtId="0" fontId="5" fillId="0" borderId="1" xfId="0" applyFont="1" applyBorder="1" applyAlignment="1">
      <alignment wrapText="1"/>
    </xf>
    <xf numFmtId="3" fontId="3" fillId="0" borderId="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5" fillId="0" borderId="8" xfId="0" applyNumberFormat="1" applyFont="1" applyFill="1" applyBorder="1"/>
    <xf numFmtId="3" fontId="5" fillId="0" borderId="1" xfId="0" applyNumberFormat="1" applyFont="1" applyFill="1" applyBorder="1"/>
    <xf numFmtId="0" fontId="0" fillId="0" borderId="0" xfId="0"/>
    <xf numFmtId="0" fontId="5" fillId="0" borderId="8" xfId="0" applyFont="1" applyFill="1" applyBorder="1" applyAlignment="1">
      <alignment horizontal="left"/>
    </xf>
    <xf numFmtId="3" fontId="5" fillId="0" borderId="8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5" fillId="0" borderId="1" xfId="0" applyNumberFormat="1" applyFont="1" applyBorder="1" applyAlignment="1"/>
    <xf numFmtId="3" fontId="3" fillId="2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3" fontId="3" fillId="0" borderId="8" xfId="0" applyNumberFormat="1" applyFont="1" applyFill="1" applyBorder="1"/>
    <xf numFmtId="3" fontId="3" fillId="0" borderId="1" xfId="0" applyNumberFormat="1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0" fillId="0" borderId="0" xfId="0" applyBorder="1" applyAlignment="1"/>
    <xf numFmtId="0" fontId="0" fillId="0" borderId="17" xfId="0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3"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>
      <selection activeCell="B12" sqref="B12"/>
    </sheetView>
  </sheetViews>
  <sheetFormatPr defaultRowHeight="15" x14ac:dyDescent="0.25"/>
  <cols>
    <col min="1" max="1" width="48.7109375" customWidth="1"/>
    <col min="3" max="6" width="15.7109375" customWidth="1"/>
  </cols>
  <sheetData>
    <row r="1" spans="1:6" ht="15.75" thickBot="1" x14ac:dyDescent="0.3"/>
    <row r="2" spans="1:6" ht="40.700000000000003" customHeight="1" thickBot="1" x14ac:dyDescent="0.3">
      <c r="A2" s="53" t="s">
        <v>17</v>
      </c>
      <c r="B2" s="54"/>
      <c r="C2" s="54"/>
      <c r="D2" s="54"/>
      <c r="E2" s="54"/>
      <c r="F2" s="55"/>
    </row>
    <row r="3" spans="1:6" ht="28.15" customHeight="1" thickBot="1" x14ac:dyDescent="0.3">
      <c r="A3" s="56" t="s">
        <v>2</v>
      </c>
      <c r="B3" s="54"/>
      <c r="C3" s="54"/>
      <c r="D3" s="54"/>
      <c r="E3" s="54"/>
      <c r="F3" s="57"/>
    </row>
    <row r="4" spans="1:6" ht="24.2" customHeight="1" thickBot="1" x14ac:dyDescent="0.3">
      <c r="A4" s="10"/>
      <c r="B4" s="10"/>
      <c r="C4" s="58" t="s">
        <v>22</v>
      </c>
      <c r="D4" s="59"/>
      <c r="E4" s="59"/>
      <c r="F4" s="60"/>
    </row>
    <row r="5" spans="1:6" ht="43.35" customHeight="1" thickBot="1" x14ac:dyDescent="0.35">
      <c r="A5" s="5" t="s">
        <v>0</v>
      </c>
      <c r="B5" s="9"/>
      <c r="C5" s="6" t="s">
        <v>1</v>
      </c>
      <c r="D5" s="6" t="s">
        <v>18</v>
      </c>
      <c r="E5" s="6" t="s">
        <v>19</v>
      </c>
      <c r="F5" s="6" t="s">
        <v>23</v>
      </c>
    </row>
    <row r="6" spans="1:6" ht="41.85" customHeight="1" x14ac:dyDescent="0.25">
      <c r="A6" s="7" t="s">
        <v>8</v>
      </c>
      <c r="B6" s="8"/>
      <c r="C6" s="31">
        <f>+'Demografi ændr.'!D16</f>
        <v>-1719000</v>
      </c>
      <c r="D6" s="31">
        <f>+'Demografi ændr.'!E16</f>
        <v>-5883000</v>
      </c>
      <c r="E6" s="31">
        <f>+'Demografi ændr.'!F16</f>
        <v>-9710000</v>
      </c>
      <c r="F6" s="31">
        <f>+'Demografi ændr.'!G16</f>
        <v>-13613000</v>
      </c>
    </row>
    <row r="7" spans="1:6" ht="41.85" customHeight="1" x14ac:dyDescent="0.25">
      <c r="A7" s="1" t="s">
        <v>9</v>
      </c>
      <c r="B7" s="2"/>
      <c r="C7" s="32">
        <f>+'Ændr. i forudsætn.'!D16</f>
        <v>-2039870</v>
      </c>
      <c r="D7" s="32">
        <f>+'Ændr. i forudsætn.'!E16</f>
        <v>-2039870</v>
      </c>
      <c r="E7" s="32">
        <f>+'Ændr. i forudsætn.'!F16</f>
        <v>-2039870</v>
      </c>
      <c r="F7" s="32">
        <f>+'Ændr. i forudsætn.'!G16</f>
        <v>-2039870</v>
      </c>
    </row>
    <row r="8" spans="1:6" ht="32.1" customHeight="1" x14ac:dyDescent="0.25">
      <c r="A8" s="2" t="s">
        <v>4</v>
      </c>
      <c r="B8" s="2"/>
      <c r="C8" s="32">
        <f>+Lovændringer!D16</f>
        <v>0</v>
      </c>
      <c r="D8" s="32">
        <f>+Lovændringer!E16</f>
        <v>0</v>
      </c>
      <c r="E8" s="32">
        <f>+Lovændringer!F16</f>
        <v>0</v>
      </c>
      <c r="F8" s="32">
        <f>+Lovændringer!G16</f>
        <v>0</v>
      </c>
    </row>
    <row r="9" spans="1:6" ht="32.1" customHeight="1" x14ac:dyDescent="0.25">
      <c r="A9" s="2" t="s">
        <v>5</v>
      </c>
      <c r="B9" s="2"/>
      <c r="C9" s="32">
        <f>+'Tidl. politiske beslutn.'!D22</f>
        <v>-1760944</v>
      </c>
      <c r="D9" s="32">
        <f>+'Tidl. politiske beslutn.'!E22</f>
        <v>-4075806</v>
      </c>
      <c r="E9" s="32">
        <f>+'Tidl. politiske beslutn.'!F22</f>
        <v>-4722134</v>
      </c>
      <c r="F9" s="32">
        <f>+'Tidl. politiske beslutn.'!G22</f>
        <v>-4824264</v>
      </c>
    </row>
    <row r="10" spans="1:6" s="36" customFormat="1" ht="32.1" customHeight="1" x14ac:dyDescent="0.3">
      <c r="A10" s="50" t="s">
        <v>61</v>
      </c>
      <c r="B10" s="51"/>
      <c r="C10" s="52"/>
      <c r="D10" s="51">
        <v>-5096500</v>
      </c>
      <c r="E10" s="51">
        <f>-10193000</f>
        <v>-10193000</v>
      </c>
      <c r="F10" s="51">
        <f>E10</f>
        <v>-10193000</v>
      </c>
    </row>
    <row r="11" spans="1:6" ht="32.1" customHeight="1" x14ac:dyDescent="0.25">
      <c r="A11" s="2" t="s">
        <v>6</v>
      </c>
      <c r="B11" s="2"/>
      <c r="C11" s="32">
        <f>'Øvrige ændringer'!D17</f>
        <v>0</v>
      </c>
      <c r="D11" s="32">
        <f>'Øvrige ændringer'!E17</f>
        <v>0</v>
      </c>
      <c r="E11" s="32">
        <f>'Øvrige ændringer'!F17</f>
        <v>0</v>
      </c>
      <c r="F11" s="32">
        <f>'Øvrige ændringer'!G17</f>
        <v>0</v>
      </c>
    </row>
    <row r="12" spans="1:6" s="36" customFormat="1" ht="32.1" customHeight="1" thickBot="1" x14ac:dyDescent="0.3">
      <c r="A12" s="46" t="s">
        <v>21</v>
      </c>
      <c r="B12" s="46"/>
      <c r="C12" s="47">
        <f>'Flytning mellem udvalg'!D13</f>
        <v>52760</v>
      </c>
      <c r="D12" s="47">
        <f>'Flytning mellem udvalg'!E13</f>
        <v>-50371</v>
      </c>
      <c r="E12" s="47">
        <f>'Flytning mellem udvalg'!F13</f>
        <v>255747</v>
      </c>
      <c r="F12" s="47">
        <f>'Flytning mellem udvalg'!G13</f>
        <v>255747</v>
      </c>
    </row>
    <row r="13" spans="1:6" ht="32.1" customHeight="1" thickBot="1" x14ac:dyDescent="0.3">
      <c r="A13" s="11" t="s">
        <v>7</v>
      </c>
      <c r="B13" s="11"/>
      <c r="C13" s="33">
        <f>SUM(C6:C12)</f>
        <v>-5467054</v>
      </c>
      <c r="D13" s="33">
        <f t="shared" ref="D13:F13" si="0">SUM(D6:D12)</f>
        <v>-17145547</v>
      </c>
      <c r="E13" s="33">
        <f t="shared" si="0"/>
        <v>-26409257</v>
      </c>
      <c r="F13" s="33">
        <f t="shared" si="0"/>
        <v>-30414387</v>
      </c>
    </row>
  </sheetData>
  <mergeCells count="3">
    <mergeCell ref="A2:F2"/>
    <mergeCell ref="A3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43162-17&amp;Csag. nr. 17-55&amp;R&amp;P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90" zoomScaleNormal="90" workbookViewId="0">
      <selection activeCell="C16" sqref="C16:F16"/>
    </sheetView>
  </sheetViews>
  <sheetFormatPr defaultColWidth="8.5703125" defaultRowHeight="15" x14ac:dyDescent="0.25"/>
  <cols>
    <col min="2" max="2" width="40" customWidth="1"/>
    <col min="3" max="7" width="15" customWidth="1"/>
  </cols>
  <sheetData>
    <row r="1" spans="1:7" ht="15.75" thickBot="1" x14ac:dyDescent="0.3"/>
    <row r="2" spans="1:7" ht="38.65" customHeight="1" thickBot="1" x14ac:dyDescent="0.3">
      <c r="A2" s="61" t="s">
        <v>17</v>
      </c>
      <c r="B2" s="62"/>
      <c r="C2" s="62"/>
      <c r="D2" s="62"/>
      <c r="E2" s="62"/>
      <c r="F2" s="62"/>
      <c r="G2" s="63"/>
    </row>
    <row r="3" spans="1:7" ht="31.7" customHeight="1" x14ac:dyDescent="0.25">
      <c r="A3" s="67" t="s">
        <v>3</v>
      </c>
      <c r="B3" s="68"/>
      <c r="C3" s="68"/>
      <c r="D3" s="68"/>
      <c r="E3" s="68"/>
      <c r="F3" s="68"/>
      <c r="G3" s="69"/>
    </row>
    <row r="4" spans="1:7" ht="25.15" customHeight="1" thickBot="1" x14ac:dyDescent="0.3">
      <c r="A4" s="3"/>
      <c r="B4" s="4"/>
      <c r="C4" s="4"/>
      <c r="D4" s="64" t="s">
        <v>22</v>
      </c>
      <c r="E4" s="65"/>
      <c r="F4" s="65"/>
      <c r="G4" s="66"/>
    </row>
    <row r="5" spans="1:7" ht="35.25" thickBot="1" x14ac:dyDescent="0.35">
      <c r="A5" s="39" t="s">
        <v>10</v>
      </c>
      <c r="B5" s="5" t="s">
        <v>0</v>
      </c>
      <c r="C5" s="6" t="s">
        <v>24</v>
      </c>
      <c r="D5" s="6" t="s">
        <v>1</v>
      </c>
      <c r="E5" s="6" t="s">
        <v>18</v>
      </c>
      <c r="F5" s="6" t="s">
        <v>19</v>
      </c>
      <c r="G5" s="6" t="s">
        <v>23</v>
      </c>
    </row>
    <row r="6" spans="1:7" s="36" customFormat="1" ht="35.25" customHeight="1" x14ac:dyDescent="0.3">
      <c r="A6" s="41">
        <v>1</v>
      </c>
      <c r="B6" s="30" t="s">
        <v>38</v>
      </c>
      <c r="C6" s="35"/>
      <c r="D6" s="26">
        <v>-3411000</v>
      </c>
      <c r="E6" s="48">
        <v>-7575000</v>
      </c>
      <c r="F6" s="48">
        <v>-11402000</v>
      </c>
      <c r="G6" s="48">
        <v>-15305000</v>
      </c>
    </row>
    <row r="7" spans="1:7" s="36" customFormat="1" ht="35.25" customHeight="1" x14ac:dyDescent="0.3">
      <c r="A7" s="41">
        <v>2</v>
      </c>
      <c r="B7" s="30" t="s">
        <v>43</v>
      </c>
      <c r="C7" s="35"/>
      <c r="D7" s="26">
        <v>0</v>
      </c>
      <c r="E7" s="48">
        <v>0</v>
      </c>
      <c r="F7" s="48">
        <v>0</v>
      </c>
      <c r="G7" s="48">
        <v>0</v>
      </c>
    </row>
    <row r="8" spans="1:7" s="36" customFormat="1" ht="31.15" customHeight="1" x14ac:dyDescent="0.25">
      <c r="A8" s="41">
        <v>3</v>
      </c>
      <c r="B8" s="43" t="s">
        <v>55</v>
      </c>
      <c r="C8" s="44">
        <f>6958790-4724020</f>
        <v>2234770</v>
      </c>
      <c r="D8" s="45">
        <v>800000</v>
      </c>
      <c r="E8" s="44">
        <v>800000</v>
      </c>
      <c r="F8" s="44">
        <v>800000</v>
      </c>
      <c r="G8" s="44">
        <v>800000</v>
      </c>
    </row>
    <row r="9" spans="1:7" s="36" customFormat="1" ht="31.15" customHeight="1" x14ac:dyDescent="0.25">
      <c r="A9" s="41">
        <v>4</v>
      </c>
      <c r="B9" s="43" t="s">
        <v>57</v>
      </c>
      <c r="C9" s="44">
        <v>17475320</v>
      </c>
      <c r="D9" s="45">
        <v>-900000</v>
      </c>
      <c r="E9" s="44">
        <v>-900000</v>
      </c>
      <c r="F9" s="44">
        <v>-900000</v>
      </c>
      <c r="G9" s="44">
        <v>-900000</v>
      </c>
    </row>
    <row r="10" spans="1:7" s="36" customFormat="1" ht="34.5" x14ac:dyDescent="0.3">
      <c r="A10" s="41">
        <v>5</v>
      </c>
      <c r="B10" s="30" t="s">
        <v>39</v>
      </c>
      <c r="C10" s="35"/>
      <c r="D10" s="26"/>
      <c r="E10" s="48"/>
      <c r="F10" s="48"/>
      <c r="G10" s="48"/>
    </row>
    <row r="11" spans="1:7" s="36" customFormat="1" ht="37.5" customHeight="1" x14ac:dyDescent="0.3">
      <c r="A11" s="41">
        <v>6</v>
      </c>
      <c r="B11" s="30" t="s">
        <v>40</v>
      </c>
      <c r="C11" s="35">
        <v>56242680</v>
      </c>
      <c r="D11" s="26">
        <v>825000</v>
      </c>
      <c r="E11" s="48">
        <f>D11</f>
        <v>825000</v>
      </c>
      <c r="F11" s="48">
        <f t="shared" ref="F11" si="0">E11</f>
        <v>825000</v>
      </c>
      <c r="G11" s="48">
        <f t="shared" ref="G11" si="1">F11</f>
        <v>825000</v>
      </c>
    </row>
    <row r="12" spans="1:7" s="36" customFormat="1" ht="27.6" customHeight="1" x14ac:dyDescent="0.3">
      <c r="A12" s="41">
        <v>7</v>
      </c>
      <c r="B12" s="30" t="s">
        <v>41</v>
      </c>
      <c r="C12" s="35">
        <v>5728970</v>
      </c>
      <c r="D12" s="26">
        <v>300000</v>
      </c>
      <c r="E12" s="48">
        <f>D12</f>
        <v>300000</v>
      </c>
      <c r="F12" s="48">
        <f t="shared" ref="F12:G13" si="2">E12</f>
        <v>300000</v>
      </c>
      <c r="G12" s="48">
        <f t="shared" si="2"/>
        <v>300000</v>
      </c>
    </row>
    <row r="13" spans="1:7" s="36" customFormat="1" ht="34.5" customHeight="1" x14ac:dyDescent="0.3">
      <c r="A13" s="41">
        <v>8</v>
      </c>
      <c r="B13" s="30" t="s">
        <v>42</v>
      </c>
      <c r="C13" s="35">
        <v>7885480</v>
      </c>
      <c r="D13" s="26">
        <v>770000</v>
      </c>
      <c r="E13" s="48">
        <f>D13</f>
        <v>770000</v>
      </c>
      <c r="F13" s="48">
        <f t="shared" si="2"/>
        <v>770000</v>
      </c>
      <c r="G13" s="48">
        <f t="shared" si="2"/>
        <v>770000</v>
      </c>
    </row>
    <row r="14" spans="1:7" s="36" customFormat="1" ht="34.5" customHeight="1" x14ac:dyDescent="0.3">
      <c r="A14" s="41">
        <v>9</v>
      </c>
      <c r="B14" s="30" t="s">
        <v>44</v>
      </c>
      <c r="C14" s="35"/>
      <c r="D14" s="26">
        <v>-103000</v>
      </c>
      <c r="E14" s="48">
        <f>D14</f>
        <v>-103000</v>
      </c>
      <c r="F14" s="48">
        <f t="shared" ref="F14" si="3">E14</f>
        <v>-103000</v>
      </c>
      <c r="G14" s="48">
        <f t="shared" ref="G14" si="4">F14</f>
        <v>-103000</v>
      </c>
    </row>
    <row r="15" spans="1:7" s="36" customFormat="1" ht="27.6" customHeight="1" thickBot="1" x14ac:dyDescent="0.35">
      <c r="A15" s="41"/>
      <c r="B15" s="30"/>
      <c r="C15" s="35"/>
      <c r="D15" s="26"/>
      <c r="E15" s="48"/>
      <c r="F15" s="48"/>
      <c r="G15" s="48"/>
    </row>
    <row r="16" spans="1:7" ht="32.1" customHeight="1" x14ac:dyDescent="0.3">
      <c r="A16" s="18" t="s">
        <v>11</v>
      </c>
      <c r="B16" s="18"/>
      <c r="C16" s="29"/>
      <c r="D16" s="28">
        <f>SUM(D6:D15)</f>
        <v>-1719000</v>
      </c>
      <c r="E16" s="29">
        <f>SUM(E6:E15)</f>
        <v>-5883000</v>
      </c>
      <c r="F16" s="29">
        <f>SUM(F6:F15)</f>
        <v>-9710000</v>
      </c>
      <c r="G16" s="29">
        <f>SUM(G6:G15)</f>
        <v>-13613000</v>
      </c>
    </row>
  </sheetData>
  <mergeCells count="3">
    <mergeCell ref="A2:G2"/>
    <mergeCell ref="D4:G4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43162-17&amp;Csag. nr. 17-55&amp;R&amp;P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4" zoomScale="90" zoomScaleNormal="90" workbookViewId="0">
      <selection activeCell="C16" sqref="C16:F16"/>
    </sheetView>
  </sheetViews>
  <sheetFormatPr defaultColWidth="8.5703125" defaultRowHeight="15" x14ac:dyDescent="0.25"/>
  <cols>
    <col min="2" max="2" width="41.28515625" customWidth="1"/>
    <col min="3" max="7" width="15" customWidth="1"/>
  </cols>
  <sheetData>
    <row r="1" spans="1:7" ht="15.75" thickBot="1" x14ac:dyDescent="0.3"/>
    <row r="2" spans="1:7" ht="38.65" customHeight="1" thickBot="1" x14ac:dyDescent="0.3">
      <c r="A2" s="61" t="s">
        <v>17</v>
      </c>
      <c r="B2" s="62"/>
      <c r="C2" s="62"/>
      <c r="D2" s="62"/>
      <c r="E2" s="62"/>
      <c r="F2" s="62"/>
      <c r="G2" s="63"/>
    </row>
    <row r="3" spans="1:7" ht="31.7" customHeight="1" x14ac:dyDescent="0.25">
      <c r="A3" s="67" t="s">
        <v>12</v>
      </c>
      <c r="B3" s="68"/>
      <c r="C3" s="68"/>
      <c r="D3" s="68"/>
      <c r="E3" s="68"/>
      <c r="F3" s="68"/>
      <c r="G3" s="69"/>
    </row>
    <row r="4" spans="1:7" ht="25.15" customHeight="1" thickBot="1" x14ac:dyDescent="0.3">
      <c r="A4" s="3"/>
      <c r="B4" s="4"/>
      <c r="C4" s="4"/>
      <c r="D4" s="64" t="s">
        <v>22</v>
      </c>
      <c r="E4" s="65"/>
      <c r="F4" s="65"/>
      <c r="G4" s="66"/>
    </row>
    <row r="5" spans="1:7" ht="35.25" thickBot="1" x14ac:dyDescent="0.35">
      <c r="A5" s="39" t="s">
        <v>10</v>
      </c>
      <c r="B5" s="5" t="s">
        <v>0</v>
      </c>
      <c r="C5" s="6" t="s">
        <v>24</v>
      </c>
      <c r="D5" s="6" t="s">
        <v>1</v>
      </c>
      <c r="E5" s="6" t="s">
        <v>18</v>
      </c>
      <c r="F5" s="6" t="s">
        <v>19</v>
      </c>
      <c r="G5" s="6" t="s">
        <v>23</v>
      </c>
    </row>
    <row r="6" spans="1:7" s="36" customFormat="1" ht="31.15" customHeight="1" x14ac:dyDescent="0.25">
      <c r="A6" s="41">
        <v>1</v>
      </c>
      <c r="B6" s="43" t="s">
        <v>49</v>
      </c>
      <c r="C6" s="44">
        <v>378950</v>
      </c>
      <c r="D6" s="45">
        <v>-183000</v>
      </c>
      <c r="E6" s="44">
        <v>-183000</v>
      </c>
      <c r="F6" s="44">
        <v>-183000</v>
      </c>
      <c r="G6" s="44">
        <v>-183000</v>
      </c>
    </row>
    <row r="7" spans="1:7" s="36" customFormat="1" ht="51.75" x14ac:dyDescent="0.25">
      <c r="A7" s="41">
        <v>2</v>
      </c>
      <c r="B7" s="43" t="s">
        <v>50</v>
      </c>
      <c r="C7" s="44">
        <v>40206890</v>
      </c>
      <c r="D7" s="45">
        <v>1459000</v>
      </c>
      <c r="E7" s="44">
        <v>1459000</v>
      </c>
      <c r="F7" s="44">
        <v>1459000</v>
      </c>
      <c r="G7" s="44">
        <v>1459000</v>
      </c>
    </row>
    <row r="8" spans="1:7" s="36" customFormat="1" ht="31.15" customHeight="1" x14ac:dyDescent="0.25">
      <c r="A8" s="41">
        <v>3</v>
      </c>
      <c r="B8" s="43" t="s">
        <v>51</v>
      </c>
      <c r="C8" s="44">
        <v>8967000</v>
      </c>
      <c r="D8" s="45">
        <v>-1422000</v>
      </c>
      <c r="E8" s="44">
        <v>-1422000</v>
      </c>
      <c r="F8" s="44">
        <v>-1422000</v>
      </c>
      <c r="G8" s="44">
        <v>-1422000</v>
      </c>
    </row>
    <row r="9" spans="1:7" s="36" customFormat="1" ht="31.15" customHeight="1" x14ac:dyDescent="0.25">
      <c r="A9" s="41">
        <v>4</v>
      </c>
      <c r="B9" s="43" t="s">
        <v>52</v>
      </c>
      <c r="C9" s="44">
        <v>945390</v>
      </c>
      <c r="D9" s="45">
        <v>-180000</v>
      </c>
      <c r="E9" s="44">
        <v>-180000</v>
      </c>
      <c r="F9" s="44">
        <v>-180000</v>
      </c>
      <c r="G9" s="44">
        <v>-180000</v>
      </c>
    </row>
    <row r="10" spans="1:7" ht="31.15" customHeight="1" x14ac:dyDescent="0.25">
      <c r="A10" s="41">
        <v>5</v>
      </c>
      <c r="B10" s="43" t="s">
        <v>53</v>
      </c>
      <c r="C10" s="44">
        <v>11582020</v>
      </c>
      <c r="D10" s="45">
        <v>-1100000</v>
      </c>
      <c r="E10" s="44">
        <v>-1100000</v>
      </c>
      <c r="F10" s="44">
        <v>-1100000</v>
      </c>
      <c r="G10" s="44">
        <v>-1100000</v>
      </c>
    </row>
    <row r="12" spans="1:7" s="36" customFormat="1" ht="31.15" customHeight="1" x14ac:dyDescent="0.25">
      <c r="A12" s="41">
        <v>7</v>
      </c>
      <c r="B12" s="43" t="s">
        <v>56</v>
      </c>
      <c r="C12" s="44">
        <v>478560</v>
      </c>
      <c r="D12" s="45">
        <v>-100000</v>
      </c>
      <c r="E12" s="44">
        <v>-100000</v>
      </c>
      <c r="F12" s="44">
        <v>-100000</v>
      </c>
      <c r="G12" s="44">
        <v>-100000</v>
      </c>
    </row>
    <row r="14" spans="1:7" s="36" customFormat="1" ht="31.15" customHeight="1" x14ac:dyDescent="0.25">
      <c r="A14" s="41">
        <v>9</v>
      </c>
      <c r="B14" s="43" t="s">
        <v>58</v>
      </c>
      <c r="C14" s="44">
        <v>513870</v>
      </c>
      <c r="D14" s="45">
        <v>-513870</v>
      </c>
      <c r="E14" s="44">
        <v>-513870</v>
      </c>
      <c r="F14" s="44">
        <v>-513870</v>
      </c>
      <c r="G14" s="44">
        <v>-513870</v>
      </c>
    </row>
    <row r="15" spans="1:7" s="36" customFormat="1" ht="31.15" customHeight="1" thickBot="1" x14ac:dyDescent="0.3">
      <c r="A15" s="41"/>
      <c r="B15" s="43"/>
      <c r="C15" s="44"/>
      <c r="D15" s="45"/>
      <c r="E15" s="44"/>
      <c r="F15" s="44"/>
      <c r="G15" s="44"/>
    </row>
    <row r="16" spans="1:7" ht="26.85" customHeight="1" x14ac:dyDescent="0.3">
      <c r="A16" s="18" t="s">
        <v>13</v>
      </c>
      <c r="B16" s="18"/>
      <c r="C16" s="29"/>
      <c r="D16" s="28">
        <f>SUM(D6:D15)</f>
        <v>-2039870</v>
      </c>
      <c r="E16" s="29">
        <f>SUM(E6:E15)</f>
        <v>-2039870</v>
      </c>
      <c r="F16" s="29">
        <f>SUM(F6:F15)</f>
        <v>-2039870</v>
      </c>
      <c r="G16" s="29">
        <f>SUM(G6:G15)</f>
        <v>-2039870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43162-17&amp;Csag. nr. 17-55&amp;R&amp;P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activeCell="C16" sqref="C16:F16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8.65" customHeight="1" thickBot="1" x14ac:dyDescent="0.3">
      <c r="A2" s="61" t="s">
        <v>17</v>
      </c>
      <c r="B2" s="62"/>
      <c r="C2" s="62"/>
      <c r="D2" s="62"/>
      <c r="E2" s="62"/>
      <c r="F2" s="62"/>
      <c r="G2" s="63"/>
    </row>
    <row r="3" spans="1:7" ht="31.7" customHeight="1" x14ac:dyDescent="0.25">
      <c r="A3" s="67" t="s">
        <v>4</v>
      </c>
      <c r="B3" s="68"/>
      <c r="C3" s="68"/>
      <c r="D3" s="68"/>
      <c r="E3" s="68"/>
      <c r="F3" s="68"/>
      <c r="G3" s="69"/>
    </row>
    <row r="4" spans="1:7" ht="25.15" customHeight="1" thickBot="1" x14ac:dyDescent="0.3">
      <c r="A4" s="3"/>
      <c r="B4" s="4"/>
      <c r="C4" s="4"/>
      <c r="D4" s="64" t="s">
        <v>22</v>
      </c>
      <c r="E4" s="65"/>
      <c r="F4" s="65"/>
      <c r="G4" s="66"/>
    </row>
    <row r="5" spans="1:7" ht="35.25" thickBot="1" x14ac:dyDescent="0.35">
      <c r="A5" s="5" t="s">
        <v>10</v>
      </c>
      <c r="B5" s="5" t="s">
        <v>0</v>
      </c>
      <c r="C5" s="6" t="s">
        <v>24</v>
      </c>
      <c r="D5" s="6" t="s">
        <v>1</v>
      </c>
      <c r="E5" s="6" t="s">
        <v>18</v>
      </c>
      <c r="F5" s="6" t="s">
        <v>19</v>
      </c>
      <c r="G5" s="6" t="s">
        <v>23</v>
      </c>
    </row>
    <row r="6" spans="1:7" ht="21" customHeight="1" x14ac:dyDescent="0.3">
      <c r="A6" s="12"/>
      <c r="B6" s="12"/>
      <c r="C6" s="37"/>
      <c r="D6" s="13"/>
      <c r="E6" s="12"/>
      <c r="F6" s="12"/>
      <c r="G6" s="12"/>
    </row>
    <row r="7" spans="1:7" ht="21" customHeight="1" x14ac:dyDescent="0.3">
      <c r="A7" s="14"/>
      <c r="B7" s="14"/>
      <c r="C7" s="21"/>
      <c r="D7" s="15"/>
      <c r="E7" s="14"/>
      <c r="F7" s="14"/>
      <c r="G7" s="14"/>
    </row>
    <row r="8" spans="1:7" ht="21" customHeight="1" x14ac:dyDescent="0.3">
      <c r="A8" s="14"/>
      <c r="B8" s="14"/>
      <c r="C8" s="21"/>
      <c r="D8" s="15"/>
      <c r="E8" s="14"/>
      <c r="F8" s="14"/>
      <c r="G8" s="14"/>
    </row>
    <row r="9" spans="1:7" ht="21" customHeight="1" x14ac:dyDescent="0.3">
      <c r="A9" s="14"/>
      <c r="B9" s="14"/>
      <c r="C9" s="21"/>
      <c r="D9" s="15"/>
      <c r="E9" s="14"/>
      <c r="F9" s="14"/>
      <c r="G9" s="14"/>
    </row>
    <row r="10" spans="1:7" ht="21" customHeight="1" x14ac:dyDescent="0.3">
      <c r="A10" s="21"/>
      <c r="B10" s="14"/>
      <c r="C10" s="21"/>
      <c r="D10" s="15"/>
      <c r="E10" s="14"/>
      <c r="F10" s="14"/>
      <c r="G10" s="14"/>
    </row>
    <row r="11" spans="1:7" ht="21" customHeight="1" x14ac:dyDescent="0.3">
      <c r="A11" s="14"/>
      <c r="B11" s="14"/>
      <c r="C11" s="21"/>
      <c r="D11" s="15"/>
      <c r="E11" s="14"/>
      <c r="F11" s="14"/>
      <c r="G11" s="14"/>
    </row>
    <row r="12" spans="1:7" ht="21" customHeight="1" x14ac:dyDescent="0.3">
      <c r="A12" s="21"/>
      <c r="B12" s="14"/>
      <c r="C12" s="21"/>
      <c r="D12" s="15"/>
      <c r="E12" s="14"/>
      <c r="F12" s="14"/>
      <c r="G12" s="14"/>
    </row>
    <row r="13" spans="1:7" ht="21" customHeight="1" x14ac:dyDescent="0.3">
      <c r="A13" s="14"/>
      <c r="B13" s="14"/>
      <c r="C13" s="21"/>
      <c r="D13" s="15"/>
      <c r="E13" s="14"/>
      <c r="F13" s="14"/>
      <c r="G13" s="14"/>
    </row>
    <row r="14" spans="1:7" ht="21" customHeight="1" x14ac:dyDescent="0.3">
      <c r="A14" s="14"/>
      <c r="B14" s="14"/>
      <c r="C14" s="21"/>
      <c r="D14" s="15"/>
      <c r="E14" s="14"/>
      <c r="F14" s="14"/>
      <c r="G14" s="14"/>
    </row>
    <row r="15" spans="1:7" ht="21" customHeight="1" thickBot="1" x14ac:dyDescent="0.35">
      <c r="A15" s="16"/>
      <c r="B15" s="16"/>
      <c r="C15" s="22"/>
      <c r="D15" s="17"/>
      <c r="E15" s="16"/>
      <c r="F15" s="16"/>
      <c r="G15" s="16"/>
    </row>
    <row r="16" spans="1:7" ht="26.85" customHeight="1" x14ac:dyDescent="0.3">
      <c r="A16" s="18" t="s">
        <v>14</v>
      </c>
      <c r="B16" s="18"/>
      <c r="C16" s="20"/>
      <c r="D16" s="19">
        <f t="shared" ref="D16:G16" si="0">SUM(D6:D15)</f>
        <v>0</v>
      </c>
      <c r="E16" s="20">
        <f t="shared" si="0"/>
        <v>0</v>
      </c>
      <c r="F16" s="20">
        <f t="shared" si="0"/>
        <v>0</v>
      </c>
      <c r="G16" s="20">
        <f t="shared" si="0"/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43162-17&amp;Csag. nr. 17-55&amp;R&amp;P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8" zoomScale="90" zoomScaleNormal="90" workbookViewId="0">
      <selection activeCell="D14" sqref="D14"/>
    </sheetView>
  </sheetViews>
  <sheetFormatPr defaultColWidth="8.5703125" defaultRowHeight="15" x14ac:dyDescent="0.25"/>
  <cols>
    <col min="1" max="1" width="5.5703125" customWidth="1"/>
    <col min="2" max="2" width="48.42578125" customWidth="1"/>
    <col min="3" max="3" width="14" customWidth="1"/>
    <col min="4" max="6" width="15" customWidth="1"/>
    <col min="7" max="7" width="17.42578125" customWidth="1"/>
  </cols>
  <sheetData>
    <row r="1" spans="1:7" ht="15.75" thickBot="1" x14ac:dyDescent="0.3"/>
    <row r="2" spans="1:7" ht="38.65" customHeight="1" thickBot="1" x14ac:dyDescent="0.3">
      <c r="A2" s="61" t="s">
        <v>17</v>
      </c>
      <c r="B2" s="62"/>
      <c r="C2" s="62"/>
      <c r="D2" s="62"/>
      <c r="E2" s="62"/>
      <c r="F2" s="62"/>
      <c r="G2" s="63"/>
    </row>
    <row r="3" spans="1:7" ht="31.7" customHeight="1" x14ac:dyDescent="0.25">
      <c r="A3" s="67" t="s">
        <v>15</v>
      </c>
      <c r="B3" s="68"/>
      <c r="C3" s="68"/>
      <c r="D3" s="68"/>
      <c r="E3" s="68"/>
      <c r="F3" s="68"/>
      <c r="G3" s="69"/>
    </row>
    <row r="4" spans="1:7" ht="25.15" customHeight="1" thickBot="1" x14ac:dyDescent="0.3">
      <c r="A4" s="3"/>
      <c r="B4" s="4"/>
      <c r="C4" s="4"/>
      <c r="D4" s="64" t="s">
        <v>22</v>
      </c>
      <c r="E4" s="65"/>
      <c r="F4" s="65"/>
      <c r="G4" s="66"/>
    </row>
    <row r="5" spans="1:7" ht="35.25" thickBot="1" x14ac:dyDescent="0.35">
      <c r="A5" s="39" t="s">
        <v>10</v>
      </c>
      <c r="B5" s="5" t="s">
        <v>0</v>
      </c>
      <c r="C5" s="6" t="s">
        <v>24</v>
      </c>
      <c r="D5" s="6" t="s">
        <v>1</v>
      </c>
      <c r="E5" s="6" t="s">
        <v>18</v>
      </c>
      <c r="F5" s="6" t="s">
        <v>19</v>
      </c>
      <c r="G5" s="6" t="s">
        <v>23</v>
      </c>
    </row>
    <row r="6" spans="1:7" s="36" customFormat="1" ht="31.15" customHeight="1" x14ac:dyDescent="0.3">
      <c r="A6" s="40">
        <v>1</v>
      </c>
      <c r="B6" s="14" t="s">
        <v>26</v>
      </c>
      <c r="C6" s="25">
        <v>779030</v>
      </c>
      <c r="D6" s="26">
        <v>-779030</v>
      </c>
      <c r="E6" s="25">
        <f>D6</f>
        <v>-779030</v>
      </c>
      <c r="F6" s="25">
        <f>E6</f>
        <v>-779030</v>
      </c>
      <c r="G6" s="25">
        <f>F6</f>
        <v>-779030</v>
      </c>
    </row>
    <row r="7" spans="1:7" s="36" customFormat="1" ht="31.15" customHeight="1" x14ac:dyDescent="0.3">
      <c r="A7" s="40">
        <v>2</v>
      </c>
      <c r="B7" s="14" t="s">
        <v>27</v>
      </c>
      <c r="C7" s="25">
        <v>748510</v>
      </c>
      <c r="D7" s="26">
        <v>-748510</v>
      </c>
      <c r="E7" s="25">
        <v>-748510</v>
      </c>
      <c r="F7" s="25">
        <f t="shared" ref="F7:G9" si="0">E7</f>
        <v>-748510</v>
      </c>
      <c r="G7" s="25">
        <f t="shared" si="0"/>
        <v>-748510</v>
      </c>
    </row>
    <row r="8" spans="1:7" s="36" customFormat="1" ht="73.5" customHeight="1" x14ac:dyDescent="0.3">
      <c r="A8" s="40">
        <v>3</v>
      </c>
      <c r="B8" s="30" t="s">
        <v>28</v>
      </c>
      <c r="C8" s="25">
        <v>1888280</v>
      </c>
      <c r="D8" s="26">
        <v>0</v>
      </c>
      <c r="E8" s="25">
        <v>-292784</v>
      </c>
      <c r="F8" s="25">
        <f t="shared" si="0"/>
        <v>-292784</v>
      </c>
      <c r="G8" s="25">
        <f t="shared" si="0"/>
        <v>-292784</v>
      </c>
    </row>
    <row r="9" spans="1:7" s="36" customFormat="1" ht="55.5" customHeight="1" x14ac:dyDescent="0.3">
      <c r="A9" s="40">
        <v>4</v>
      </c>
      <c r="B9" s="30" t="s">
        <v>29</v>
      </c>
      <c r="C9" s="25">
        <v>515315</v>
      </c>
      <c r="D9" s="26">
        <f>1030630-C9</f>
        <v>515315</v>
      </c>
      <c r="E9" s="25">
        <f>1288287-C9</f>
        <v>772972</v>
      </c>
      <c r="F9" s="25">
        <f t="shared" si="0"/>
        <v>772972</v>
      </c>
      <c r="G9" s="25">
        <f t="shared" si="0"/>
        <v>772972</v>
      </c>
    </row>
    <row r="10" spans="1:7" s="36" customFormat="1" ht="36" customHeight="1" x14ac:dyDescent="0.3">
      <c r="A10" s="40">
        <v>5</v>
      </c>
      <c r="B10" s="30" t="s">
        <v>30</v>
      </c>
      <c r="C10" s="25">
        <v>458685</v>
      </c>
      <c r="D10" s="26">
        <v>0</v>
      </c>
      <c r="E10" s="25">
        <v>0</v>
      </c>
      <c r="F10" s="25">
        <v>-458685</v>
      </c>
      <c r="G10" s="25">
        <f>F10</f>
        <v>-458685</v>
      </c>
    </row>
    <row r="11" spans="1:7" s="36" customFormat="1" ht="22.5" customHeight="1" x14ac:dyDescent="0.3">
      <c r="A11" s="40">
        <v>6</v>
      </c>
      <c r="B11" s="30" t="s">
        <v>31</v>
      </c>
      <c r="C11" s="25">
        <v>0</v>
      </c>
      <c r="D11" s="26">
        <v>0</v>
      </c>
      <c r="E11" s="25">
        <v>236478</v>
      </c>
      <c r="F11" s="25">
        <f>E11</f>
        <v>236478</v>
      </c>
      <c r="G11" s="25">
        <f>F11</f>
        <v>236478</v>
      </c>
    </row>
    <row r="12" spans="1:7" s="36" customFormat="1" ht="22.5" customHeight="1" x14ac:dyDescent="0.3">
      <c r="A12" s="40">
        <v>7</v>
      </c>
      <c r="B12" s="30" t="s">
        <v>32</v>
      </c>
      <c r="C12" s="25">
        <v>20838110</v>
      </c>
      <c r="D12" s="26">
        <v>0</v>
      </c>
      <c r="E12" s="25">
        <v>-100000</v>
      </c>
      <c r="F12" s="25">
        <v>-102130</v>
      </c>
      <c r="G12" s="25">
        <v>-204260</v>
      </c>
    </row>
    <row r="13" spans="1:7" s="36" customFormat="1" ht="51.75" x14ac:dyDescent="0.3">
      <c r="A13" s="40">
        <v>8</v>
      </c>
      <c r="B13" s="30" t="s">
        <v>33</v>
      </c>
      <c r="C13" s="25">
        <v>16870100</v>
      </c>
      <c r="D13" s="26">
        <v>103472</v>
      </c>
      <c r="E13" s="25">
        <v>130231</v>
      </c>
      <c r="F13" s="25">
        <f t="shared" ref="F13:G15" si="1">E13</f>
        <v>130231</v>
      </c>
      <c r="G13" s="25">
        <f t="shared" si="1"/>
        <v>130231</v>
      </c>
    </row>
    <row r="14" spans="1:7" s="36" customFormat="1" ht="51.75" x14ac:dyDescent="0.3">
      <c r="A14" s="40">
        <v>9</v>
      </c>
      <c r="B14" s="30" t="s">
        <v>34</v>
      </c>
      <c r="C14" s="25">
        <v>16870100</v>
      </c>
      <c r="D14" s="26">
        <v>-72252</v>
      </c>
      <c r="E14" s="25">
        <v>-136475</v>
      </c>
      <c r="F14" s="25">
        <f t="shared" si="1"/>
        <v>-136475</v>
      </c>
      <c r="G14" s="25">
        <f t="shared" si="1"/>
        <v>-136475</v>
      </c>
    </row>
    <row r="15" spans="1:7" s="36" customFormat="1" ht="34.5" x14ac:dyDescent="0.3">
      <c r="A15" s="40">
        <v>10</v>
      </c>
      <c r="B15" s="30" t="s">
        <v>35</v>
      </c>
      <c r="C15" s="25">
        <v>19918090</v>
      </c>
      <c r="D15" s="26">
        <v>147748</v>
      </c>
      <c r="E15" s="25">
        <f>D15</f>
        <v>147748</v>
      </c>
      <c r="F15" s="25">
        <f t="shared" si="1"/>
        <v>147748</v>
      </c>
      <c r="G15" s="25">
        <f t="shared" si="1"/>
        <v>147748</v>
      </c>
    </row>
    <row r="16" spans="1:7" s="36" customFormat="1" ht="17.25" x14ac:dyDescent="0.3">
      <c r="A16" s="40">
        <v>11</v>
      </c>
      <c r="B16" s="30" t="s">
        <v>36</v>
      </c>
      <c r="C16" s="25">
        <v>509650</v>
      </c>
      <c r="D16" s="26">
        <v>0</v>
      </c>
      <c r="E16" s="25">
        <v>-509650</v>
      </c>
      <c r="F16" s="25">
        <f>E16</f>
        <v>-509650</v>
      </c>
      <c r="G16" s="25">
        <f>F16</f>
        <v>-509650</v>
      </c>
    </row>
    <row r="17" spans="1:7" s="36" customFormat="1" ht="34.5" x14ac:dyDescent="0.3">
      <c r="A17" s="40">
        <v>12</v>
      </c>
      <c r="B17" s="30" t="s">
        <v>37</v>
      </c>
      <c r="C17" s="25">
        <v>419952</v>
      </c>
      <c r="D17" s="26">
        <v>-69313</v>
      </c>
      <c r="E17" s="25">
        <v>-234439</v>
      </c>
      <c r="F17" s="25">
        <v>-419952</v>
      </c>
      <c r="G17" s="25">
        <f>F17</f>
        <v>-419952</v>
      </c>
    </row>
    <row r="18" spans="1:7" s="36" customFormat="1" ht="17.25" x14ac:dyDescent="0.3">
      <c r="A18" s="40">
        <v>13</v>
      </c>
      <c r="B18" s="30" t="s">
        <v>54</v>
      </c>
      <c r="C18" s="25">
        <v>-1281173</v>
      </c>
      <c r="D18" s="26">
        <f>-2562347-C18</f>
        <v>-1281174</v>
      </c>
      <c r="E18" s="25">
        <f>-3843520-$C$18</f>
        <v>-2562347</v>
      </c>
      <c r="F18" s="25">
        <f t="shared" ref="F18:G18" si="2">-3843520-$C$18</f>
        <v>-2562347</v>
      </c>
      <c r="G18" s="25">
        <f t="shared" si="2"/>
        <v>-2562347</v>
      </c>
    </row>
    <row r="19" spans="1:7" s="36" customFormat="1" ht="69" x14ac:dyDescent="0.3">
      <c r="A19" s="40">
        <v>14</v>
      </c>
      <c r="B19" s="30" t="s">
        <v>64</v>
      </c>
      <c r="C19" s="25">
        <v>0</v>
      </c>
      <c r="D19" s="26">
        <v>211400</v>
      </c>
      <c r="E19" s="25">
        <v>0</v>
      </c>
      <c r="F19" s="25">
        <v>0</v>
      </c>
      <c r="G19" s="25">
        <v>0</v>
      </c>
    </row>
    <row r="20" spans="1:7" s="36" customFormat="1" ht="69" x14ac:dyDescent="0.3">
      <c r="A20" s="40">
        <v>15</v>
      </c>
      <c r="B20" s="30" t="s">
        <v>65</v>
      </c>
      <c r="C20" s="25">
        <v>0</v>
      </c>
      <c r="D20" s="26">
        <v>211400</v>
      </c>
      <c r="E20" s="25">
        <v>0</v>
      </c>
      <c r="F20" s="25">
        <v>0</v>
      </c>
      <c r="G20" s="25">
        <v>0</v>
      </c>
    </row>
    <row r="21" spans="1:7" s="36" customFormat="1" ht="18" thickBot="1" x14ac:dyDescent="0.35">
      <c r="A21" s="40"/>
      <c r="B21" s="30"/>
      <c r="C21" s="25"/>
      <c r="D21" s="26"/>
      <c r="E21" s="25"/>
      <c r="F21" s="25"/>
      <c r="G21" s="25"/>
    </row>
    <row r="22" spans="1:7" ht="30.75" customHeight="1" x14ac:dyDescent="0.3">
      <c r="A22" s="18" t="s">
        <v>16</v>
      </c>
      <c r="B22" s="18"/>
      <c r="C22" s="29"/>
      <c r="D22" s="49">
        <f>SUM(D6:D21)</f>
        <v>-1760944</v>
      </c>
      <c r="E22" s="49">
        <f t="shared" ref="E22:G22" si="3">SUM(E6:E21)</f>
        <v>-4075806</v>
      </c>
      <c r="F22" s="49">
        <f t="shared" si="3"/>
        <v>-4722134</v>
      </c>
      <c r="G22" s="49">
        <f t="shared" si="3"/>
        <v>-4824264</v>
      </c>
    </row>
    <row r="25" spans="1:7" x14ac:dyDescent="0.25">
      <c r="A25" t="s">
        <v>59</v>
      </c>
      <c r="B25" t="s">
        <v>60</v>
      </c>
    </row>
    <row r="26" spans="1:7" x14ac:dyDescent="0.25">
      <c r="A26" t="s">
        <v>62</v>
      </c>
      <c r="B26" t="s">
        <v>63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43162-17&amp;Csag. nr. 17-55&amp;R&amp;P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95" zoomScaleNormal="95" workbookViewId="0">
      <selection activeCell="C16" sqref="C16:F16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8.65" customHeight="1" thickBot="1" x14ac:dyDescent="0.3">
      <c r="A2" s="61" t="s">
        <v>17</v>
      </c>
      <c r="B2" s="62"/>
      <c r="C2" s="62"/>
      <c r="D2" s="62"/>
      <c r="E2" s="62"/>
      <c r="F2" s="62"/>
      <c r="G2" s="63"/>
    </row>
    <row r="3" spans="1:7" ht="31.7" customHeight="1" x14ac:dyDescent="0.25">
      <c r="A3" s="67" t="s">
        <v>6</v>
      </c>
      <c r="B3" s="68"/>
      <c r="C3" s="68"/>
      <c r="D3" s="68"/>
      <c r="E3" s="68"/>
      <c r="F3" s="68"/>
      <c r="G3" s="69"/>
    </row>
    <row r="4" spans="1:7" ht="25.15" customHeight="1" thickBot="1" x14ac:dyDescent="0.3">
      <c r="A4" s="3"/>
      <c r="B4" s="4"/>
      <c r="C4" s="4"/>
      <c r="D4" s="64" t="s">
        <v>22</v>
      </c>
      <c r="E4" s="65"/>
      <c r="F4" s="65"/>
      <c r="G4" s="66"/>
    </row>
    <row r="5" spans="1:7" ht="35.25" thickBot="1" x14ac:dyDescent="0.35">
      <c r="A5" s="5" t="s">
        <v>10</v>
      </c>
      <c r="B5" s="5" t="s">
        <v>0</v>
      </c>
      <c r="C5" s="6" t="s">
        <v>24</v>
      </c>
      <c r="D5" s="6" t="s">
        <v>1</v>
      </c>
      <c r="E5" s="6" t="s">
        <v>18</v>
      </c>
      <c r="F5" s="6" t="s">
        <v>19</v>
      </c>
      <c r="G5" s="6" t="s">
        <v>23</v>
      </c>
    </row>
    <row r="6" spans="1:7" s="36" customFormat="1" ht="17.25" x14ac:dyDescent="0.3">
      <c r="A6" s="42"/>
      <c r="B6" s="23"/>
      <c r="C6" s="38"/>
      <c r="D6" s="24"/>
      <c r="E6" s="34"/>
      <c r="F6" s="34"/>
      <c r="G6" s="34"/>
    </row>
    <row r="7" spans="1:7" s="36" customFormat="1" ht="17.25" x14ac:dyDescent="0.3">
      <c r="A7" s="42"/>
      <c r="B7" s="23"/>
      <c r="C7" s="38"/>
      <c r="D7" s="24"/>
      <c r="E7" s="34"/>
      <c r="F7" s="34"/>
      <c r="G7" s="34"/>
    </row>
    <row r="8" spans="1:7" s="36" customFormat="1" ht="17.25" x14ac:dyDescent="0.3">
      <c r="A8" s="42"/>
      <c r="B8" s="23"/>
      <c r="C8" s="38"/>
      <c r="D8" s="24"/>
      <c r="E8" s="34"/>
      <c r="F8" s="34"/>
      <c r="G8" s="34"/>
    </row>
    <row r="9" spans="1:7" s="36" customFormat="1" ht="17.25" x14ac:dyDescent="0.3">
      <c r="A9" s="42"/>
      <c r="B9" s="23"/>
      <c r="C9" s="38"/>
      <c r="D9" s="24"/>
      <c r="E9" s="34"/>
      <c r="F9" s="34"/>
      <c r="G9" s="34"/>
    </row>
    <row r="10" spans="1:7" s="36" customFormat="1" ht="17.25" x14ac:dyDescent="0.3">
      <c r="A10" s="42"/>
      <c r="B10" s="23"/>
      <c r="C10" s="38"/>
      <c r="D10" s="24"/>
      <c r="E10" s="34"/>
      <c r="F10" s="34"/>
      <c r="G10" s="34"/>
    </row>
    <row r="11" spans="1:7" s="36" customFormat="1" ht="21" customHeight="1" x14ac:dyDescent="0.3">
      <c r="A11" s="40"/>
      <c r="B11" s="30"/>
      <c r="C11" s="21"/>
      <c r="D11" s="26"/>
      <c r="E11" s="34"/>
      <c r="F11" s="34"/>
      <c r="G11" s="34"/>
    </row>
    <row r="12" spans="1:7" s="36" customFormat="1" ht="21" customHeight="1" x14ac:dyDescent="0.3">
      <c r="A12" s="14"/>
      <c r="B12" s="30"/>
      <c r="C12" s="21"/>
      <c r="D12" s="26"/>
      <c r="E12" s="34"/>
      <c r="F12" s="34"/>
      <c r="G12" s="34"/>
    </row>
    <row r="13" spans="1:7" ht="21" customHeight="1" x14ac:dyDescent="0.3">
      <c r="A13" s="14"/>
      <c r="B13" s="14"/>
      <c r="C13" s="21"/>
      <c r="D13" s="26"/>
      <c r="E13" s="34"/>
      <c r="F13" s="34"/>
      <c r="G13" s="34"/>
    </row>
    <row r="14" spans="1:7" ht="21" customHeight="1" x14ac:dyDescent="0.3">
      <c r="A14" s="21"/>
      <c r="B14" s="14"/>
      <c r="C14" s="21"/>
      <c r="D14" s="26"/>
      <c r="E14" s="34"/>
      <c r="F14" s="34"/>
      <c r="G14" s="34"/>
    </row>
    <row r="15" spans="1:7" ht="21" customHeight="1" x14ac:dyDescent="0.3">
      <c r="A15" s="14"/>
      <c r="B15" s="14"/>
      <c r="C15" s="21"/>
      <c r="D15" s="26"/>
      <c r="E15" s="34"/>
      <c r="F15" s="34"/>
      <c r="G15" s="34"/>
    </row>
    <row r="16" spans="1:7" ht="21" customHeight="1" thickBot="1" x14ac:dyDescent="0.35">
      <c r="A16" s="22"/>
      <c r="B16" s="16"/>
      <c r="C16" s="22"/>
      <c r="D16" s="27"/>
      <c r="E16" s="34"/>
      <c r="F16" s="34"/>
      <c r="G16" s="34"/>
    </row>
    <row r="17" spans="1:7" ht="20.100000000000001" customHeight="1" x14ac:dyDescent="0.3">
      <c r="A17" s="18" t="s">
        <v>25</v>
      </c>
      <c r="B17" s="18"/>
      <c r="C17" s="29"/>
      <c r="D17" s="28">
        <f>SUM(D6:D16)</f>
        <v>0</v>
      </c>
      <c r="E17" s="29">
        <f>SUM(E6:E16)</f>
        <v>0</v>
      </c>
      <c r="F17" s="29">
        <f>SUM(F6:F16)</f>
        <v>0</v>
      </c>
      <c r="G17" s="29">
        <f>SUM(G6:G16)</f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43162-17&amp;Csag. nr. 17-55&amp;R&amp;P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zoomScale="95" zoomScaleNormal="95" workbookViewId="0">
      <selection activeCell="C16" sqref="C16:F16"/>
    </sheetView>
  </sheetViews>
  <sheetFormatPr defaultColWidth="8.5703125" defaultRowHeight="15" x14ac:dyDescent="0.25"/>
  <cols>
    <col min="1" max="1" width="8.5703125" style="36"/>
    <col min="2" max="2" width="34.5703125" style="36" customWidth="1"/>
    <col min="3" max="7" width="15" style="36" customWidth="1"/>
    <col min="8" max="16384" width="8.5703125" style="36"/>
  </cols>
  <sheetData>
    <row r="1" spans="1:7" ht="15.75" thickBot="1" x14ac:dyDescent="0.3"/>
    <row r="2" spans="1:7" ht="38.65" customHeight="1" thickBot="1" x14ac:dyDescent="0.3">
      <c r="A2" s="61" t="s">
        <v>17</v>
      </c>
      <c r="B2" s="62"/>
      <c r="C2" s="62"/>
      <c r="D2" s="62"/>
      <c r="E2" s="62"/>
      <c r="F2" s="62"/>
      <c r="G2" s="63"/>
    </row>
    <row r="3" spans="1:7" ht="31.7" customHeight="1" x14ac:dyDescent="0.25">
      <c r="A3" s="67" t="s">
        <v>21</v>
      </c>
      <c r="B3" s="68"/>
      <c r="C3" s="68"/>
      <c r="D3" s="68"/>
      <c r="E3" s="68"/>
      <c r="F3" s="68"/>
      <c r="G3" s="69"/>
    </row>
    <row r="4" spans="1:7" ht="25.15" customHeight="1" thickBot="1" x14ac:dyDescent="0.3">
      <c r="A4" s="3"/>
      <c r="B4" s="4"/>
      <c r="C4" s="4"/>
      <c r="D4" s="64" t="s">
        <v>22</v>
      </c>
      <c r="E4" s="65"/>
      <c r="F4" s="65"/>
      <c r="G4" s="66"/>
    </row>
    <row r="5" spans="1:7" ht="35.25" thickBot="1" x14ac:dyDescent="0.35">
      <c r="A5" s="5" t="s">
        <v>10</v>
      </c>
      <c r="B5" s="5" t="s">
        <v>0</v>
      </c>
      <c r="C5" s="6" t="s">
        <v>24</v>
      </c>
      <c r="D5" s="6" t="s">
        <v>1</v>
      </c>
      <c r="E5" s="6" t="s">
        <v>18</v>
      </c>
      <c r="F5" s="6" t="s">
        <v>19</v>
      </c>
      <c r="G5" s="6" t="s">
        <v>23</v>
      </c>
    </row>
    <row r="6" spans="1:7" ht="17.25" x14ac:dyDescent="0.3">
      <c r="A6" s="40"/>
      <c r="B6" s="30"/>
      <c r="C6" s="25"/>
      <c r="D6" s="26"/>
      <c r="E6" s="35"/>
      <c r="F6" s="35"/>
      <c r="G6" s="35"/>
    </row>
    <row r="7" spans="1:7" ht="34.5" x14ac:dyDescent="0.3">
      <c r="A7" s="42">
        <v>1</v>
      </c>
      <c r="B7" s="23" t="s">
        <v>45</v>
      </c>
      <c r="C7" s="38">
        <v>607213</v>
      </c>
      <c r="D7" s="24">
        <v>710072</v>
      </c>
      <c r="E7" s="34">
        <v>606941</v>
      </c>
      <c r="F7" s="34">
        <v>913059</v>
      </c>
      <c r="G7" s="34">
        <v>913059</v>
      </c>
    </row>
    <row r="8" spans="1:7" ht="34.5" x14ac:dyDescent="0.3">
      <c r="A8" s="42">
        <v>2</v>
      </c>
      <c r="B8" s="23" t="s">
        <v>46</v>
      </c>
      <c r="C8" s="38">
        <f>-48784-293139</f>
        <v>-341923</v>
      </c>
      <c r="D8" s="24">
        <f t="shared" ref="D8:G8" si="0">-48784-293139</f>
        <v>-341923</v>
      </c>
      <c r="E8" s="34">
        <f t="shared" si="0"/>
        <v>-341923</v>
      </c>
      <c r="F8" s="34">
        <f t="shared" si="0"/>
        <v>-341923</v>
      </c>
      <c r="G8" s="34">
        <f t="shared" si="0"/>
        <v>-341923</v>
      </c>
    </row>
    <row r="9" spans="1:7" ht="54.75" customHeight="1" x14ac:dyDescent="0.3">
      <c r="A9" s="42">
        <v>3</v>
      </c>
      <c r="B9" s="30" t="s">
        <v>47</v>
      </c>
      <c r="C9" s="38">
        <v>-235235</v>
      </c>
      <c r="D9" s="24">
        <v>-235235</v>
      </c>
      <c r="E9" s="34">
        <v>-235235</v>
      </c>
      <c r="F9" s="34">
        <v>-235235</v>
      </c>
      <c r="G9" s="34">
        <v>-235235</v>
      </c>
    </row>
    <row r="10" spans="1:7" ht="34.5" x14ac:dyDescent="0.3">
      <c r="A10" s="42">
        <v>4</v>
      </c>
      <c r="B10" s="30" t="s">
        <v>48</v>
      </c>
      <c r="C10" s="38">
        <v>-80154</v>
      </c>
      <c r="D10" s="24">
        <v>-80154</v>
      </c>
      <c r="E10" s="34">
        <v>-80154</v>
      </c>
      <c r="F10" s="34">
        <v>-80154</v>
      </c>
      <c r="G10" s="34">
        <v>-80154</v>
      </c>
    </row>
    <row r="11" spans="1:7" ht="17.25" x14ac:dyDescent="0.3">
      <c r="A11" s="42"/>
      <c r="B11" s="30"/>
      <c r="C11" s="21"/>
      <c r="D11" s="26"/>
      <c r="E11" s="35"/>
      <c r="F11" s="35"/>
      <c r="G11" s="35"/>
    </row>
    <row r="12" spans="1:7" ht="21" customHeight="1" thickBot="1" x14ac:dyDescent="0.35">
      <c r="A12" s="22"/>
      <c r="B12" s="16"/>
      <c r="C12" s="22"/>
      <c r="D12" s="27"/>
      <c r="E12" s="34"/>
      <c r="F12" s="34"/>
      <c r="G12" s="34"/>
    </row>
    <row r="13" spans="1:7" ht="20.100000000000001" customHeight="1" x14ac:dyDescent="0.3">
      <c r="A13" s="70" t="s">
        <v>20</v>
      </c>
      <c r="B13" s="71"/>
      <c r="C13" s="29"/>
      <c r="D13" s="28">
        <f>SUM(D6:D12)</f>
        <v>52760</v>
      </c>
      <c r="E13" s="29">
        <f>SUM(E6:E12)</f>
        <v>-50371</v>
      </c>
      <c r="F13" s="29">
        <f>SUM(F6:F12)</f>
        <v>255747</v>
      </c>
      <c r="G13" s="29">
        <f>SUM(G6:G12)</f>
        <v>255747</v>
      </c>
    </row>
  </sheetData>
  <mergeCells count="4">
    <mergeCell ref="A2:G2"/>
    <mergeCell ref="A3:G3"/>
    <mergeCell ref="D4:G4"/>
    <mergeCell ref="A13:B1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43162-17&amp;Csag. nr. 17-55&amp;R&amp;P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2017-06-06T11:00:00+00:00</MeetingStartDate>
    <EnclosureFileNumber xmlns="d08b57ff-b9b7-4581-975d-98f87b579a51">43162/17</EnclosureFileNumber>
    <AgendaId xmlns="d08b57ff-b9b7-4581-975d-98f87b579a51">6927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2462924</FusionId>
    <AgendaAccessLevelName xmlns="d08b57ff-b9b7-4581-975d-98f87b579a51">Åben</AgendaAccessLevelName>
    <UNC xmlns="d08b57ff-b9b7-4581-975d-98f87b579a51">2229999</UNC>
    <MeetingTitle xmlns="d08b57ff-b9b7-4581-975d-98f87b579a51">06-06-2017</MeetingTitle>
    <MeetingDateAndTime xmlns="d08b57ff-b9b7-4581-975d-98f87b579a51">06-06-2017 fra 13:00 - 16:10</MeetingDateAndTime>
    <MeetingEndDate xmlns="d08b57ff-b9b7-4581-975d-98f87b579a51">2017-06-06T14:10:00+00:00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911D1118-DEBE-40E6-BB84-003CFABF7E27}"/>
</file>

<file path=customXml/itemProps2.xml><?xml version="1.0" encoding="utf-8"?>
<ds:datastoreItem xmlns:ds="http://schemas.openxmlformats.org/officeDocument/2006/customXml" ds:itemID="{AF26C9E0-66CB-44F4-A5AA-714483D038D9}"/>
</file>

<file path=customXml/itemProps3.xml><?xml version="1.0" encoding="utf-8"?>
<ds:datastoreItem xmlns:ds="http://schemas.openxmlformats.org/officeDocument/2006/customXml" ds:itemID="{3CA98D3D-AF8D-4015-B992-A42092A545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Navngivne områder</vt:lpstr>
      </vt:variant>
      <vt:variant>
        <vt:i4>1</vt:i4>
      </vt:variant>
    </vt:vector>
  </HeadingPairs>
  <TitlesOfParts>
    <vt:vector size="11" baseType="lpstr">
      <vt:lpstr>Totaloversigt</vt:lpstr>
      <vt:lpstr>Demografi ændr.</vt:lpstr>
      <vt:lpstr>Ændr. i forudsætn.</vt:lpstr>
      <vt:lpstr>Lovændringer</vt:lpstr>
      <vt:lpstr>Tidl. politiske beslutn.</vt:lpstr>
      <vt:lpstr>Øvrige ændringer</vt:lpstr>
      <vt:lpstr>Flytning mellem udvalg</vt:lpstr>
      <vt:lpstr>Ark1</vt:lpstr>
      <vt:lpstr>Ark2</vt:lpstr>
      <vt:lpstr>Ark3</vt:lpstr>
      <vt:lpstr>'Demografi ændr.'!Udskriftstitler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UBU-06-06-2017 - Bilag 534.01 Budgettilretninger 2018 - 2021 - Udvalget for Børn og Undervisning</dc:title>
  <dc:creator>Flemming Karlsen</dc:creator>
  <cp:lastModifiedBy>Jette Poulsen</cp:lastModifiedBy>
  <cp:lastPrinted>2017-06-06T09:20:12Z</cp:lastPrinted>
  <dcterms:created xsi:type="dcterms:W3CDTF">2014-01-22T10:50:38Z</dcterms:created>
  <dcterms:modified xsi:type="dcterms:W3CDTF">2017-06-06T09:20:23Z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